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82df0eaf32fe3ae/Documents/2. QUERNMORE/Quernmore Parish Council/Finance/2025-26/AGAR 25-26/"/>
    </mc:Choice>
  </mc:AlternateContent>
  <xr:revisionPtr revIDLastSave="0" documentId="8_{CD76F5E2-8AA0-4771-A01F-D05A2F81EC2D}" xr6:coauthVersionLast="47" xr6:coauthVersionMax="47" xr10:uidLastSave="{00000000-0000-0000-0000-000000000000}"/>
  <bookViews>
    <workbookView xWindow="-110" yWindow="-110" windowWidth="19420" windowHeight="10300" xr2:uid="{7E4B58A0-C7E2-4F0B-B16B-2755674E0EBA}"/>
  </bookViews>
  <sheets>
    <sheet name="Sheet1" sheetId="1" r:id="rId1"/>
  </sheets>
  <definedNames>
    <definedName name="_xlnm.Print_Area" localSheetId="0">Sheet1!$A$1:$N$50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3" i="1" l="1"/>
  <c r="G48" i="1"/>
  <c r="G47" i="1"/>
  <c r="G46" i="1"/>
  <c r="G45" i="1"/>
  <c r="G43" i="1"/>
  <c r="D43" i="1"/>
  <c r="I41" i="1"/>
  <c r="I40" i="1"/>
  <c r="I39" i="1"/>
  <c r="I38" i="1"/>
  <c r="I37" i="1"/>
  <c r="I36" i="1"/>
  <c r="I35" i="1"/>
  <c r="L33" i="1"/>
  <c r="L34" i="1" s="1"/>
  <c r="H31" i="1"/>
  <c r="I31" i="1" s="1"/>
  <c r="H28" i="1"/>
  <c r="I28" i="1" s="1"/>
  <c r="I29" i="1"/>
  <c r="I30" i="1"/>
  <c r="H27" i="1"/>
  <c r="I27" i="1" s="1"/>
  <c r="I26" i="1"/>
  <c r="I25" i="1"/>
  <c r="I24" i="1"/>
  <c r="H23" i="1"/>
  <c r="I23" i="1" s="1"/>
  <c r="H22" i="1"/>
  <c r="I22" i="1" s="1"/>
  <c r="H21" i="1"/>
  <c r="I21" i="1" s="1"/>
  <c r="H18" i="1"/>
  <c r="I18" i="1" s="1"/>
  <c r="I16" i="1"/>
  <c r="H15" i="1"/>
  <c r="I15" i="1" s="1"/>
  <c r="I14" i="1"/>
  <c r="I13" i="1"/>
  <c r="I12" i="1"/>
  <c r="I11" i="1"/>
  <c r="I10" i="1"/>
  <c r="H7" i="1"/>
  <c r="I7" i="1" s="1"/>
  <c r="H5" i="1"/>
  <c r="L35" i="1" l="1"/>
  <c r="L37" i="1" s="1"/>
  <c r="L38" i="1" s="1"/>
  <c r="L39" i="1" s="1"/>
  <c r="L40" i="1" s="1"/>
  <c r="L41" i="1" s="1"/>
  <c r="G49" i="1"/>
  <c r="I5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30" i="1" s="1"/>
  <c r="L29" i="1" s="1"/>
  <c r="L28" i="1" s="1"/>
  <c r="L31" i="1" s="1"/>
  <c r="G50" i="1"/>
  <c r="H43" i="1"/>
  <c r="G52" i="1" s="1"/>
  <c r="I43" i="1" l="1"/>
</calcChain>
</file>

<file path=xl/sharedStrings.xml><?xml version="1.0" encoding="utf-8"?>
<sst xmlns="http://schemas.openxmlformats.org/spreadsheetml/2006/main" count="202" uniqueCount="97">
  <si>
    <t>QPC ACCOUNTS 2025/26</t>
  </si>
  <si>
    <t>DATE</t>
  </si>
  <si>
    <t>INCOME</t>
  </si>
  <si>
    <t>EXPENDITURE</t>
  </si>
  <si>
    <t>Chq No.</t>
  </si>
  <si>
    <t>Ex VAT</t>
  </si>
  <si>
    <t>VAT</t>
  </si>
  <si>
    <t>Ref</t>
  </si>
  <si>
    <t>B/F</t>
  </si>
  <si>
    <t>EasyWebsites</t>
  </si>
  <si>
    <t>A</t>
  </si>
  <si>
    <t>DD</t>
  </si>
  <si>
    <t>Lancaster CC</t>
  </si>
  <si>
    <t>PRECEPT</t>
  </si>
  <si>
    <t>B</t>
  </si>
  <si>
    <t>HMRC</t>
  </si>
  <si>
    <t>Clerk's Tax 24/25</t>
  </si>
  <si>
    <t>1</t>
  </si>
  <si>
    <t>Clerk's Tax 25/26</t>
  </si>
  <si>
    <t>2</t>
  </si>
  <si>
    <t>GC</t>
  </si>
  <si>
    <t>Clerk's Salary (less tax)</t>
  </si>
  <si>
    <t>Office Allowance</t>
  </si>
  <si>
    <t>Defib Battery (Reimbursement)</t>
  </si>
  <si>
    <t>3</t>
  </si>
  <si>
    <t>LALC</t>
  </si>
  <si>
    <t>LALC Subs</t>
  </si>
  <si>
    <t>4</t>
  </si>
  <si>
    <t>ST. Peters Church</t>
  </si>
  <si>
    <t xml:space="preserve">Grant </t>
  </si>
  <si>
    <t>5</t>
  </si>
  <si>
    <t>C</t>
  </si>
  <si>
    <t>Quernmore Chapel</t>
  </si>
  <si>
    <t>Grant</t>
  </si>
  <si>
    <t>6</t>
  </si>
  <si>
    <t xml:space="preserve">HMRC </t>
  </si>
  <si>
    <t>VAT refund</t>
  </si>
  <si>
    <t>D</t>
  </si>
  <si>
    <t>Quernmore Recreation Club</t>
  </si>
  <si>
    <t>7</t>
  </si>
  <si>
    <t xml:space="preserve">Room Hire </t>
  </si>
  <si>
    <t>E</t>
  </si>
  <si>
    <t>F</t>
  </si>
  <si>
    <t>G</t>
  </si>
  <si>
    <t xml:space="preserve"> Insurance</t>
  </si>
  <si>
    <t>Zurich Insurance (Reimbursement)</t>
  </si>
  <si>
    <t>8</t>
  </si>
  <si>
    <t>Chq</t>
  </si>
  <si>
    <t>9</t>
  </si>
  <si>
    <t>Clerks Salary (inc £123 PAYE)</t>
  </si>
  <si>
    <t>H</t>
  </si>
  <si>
    <t>I</t>
  </si>
  <si>
    <t>LMc</t>
  </si>
  <si>
    <t>Clerks Allowance (Oct-Dec Q3)</t>
  </si>
  <si>
    <t>11A</t>
  </si>
  <si>
    <t xml:space="preserve">Chq  </t>
  </si>
  <si>
    <t>Clerks Salary (Oct-Dec Q3)</t>
  </si>
  <si>
    <t>10</t>
  </si>
  <si>
    <t xml:space="preserve"> </t>
  </si>
  <si>
    <t>Close coop trnfr to Unity</t>
  </si>
  <si>
    <t xml:space="preserve">LMc </t>
  </si>
  <si>
    <t>To cover service chrg</t>
  </si>
  <si>
    <t>Co-Op balance transfer</t>
  </si>
  <si>
    <t>Bank Service Charge</t>
  </si>
  <si>
    <t>N/A</t>
  </si>
  <si>
    <t>Tax for GC</t>
  </si>
  <si>
    <t>12</t>
  </si>
  <si>
    <t>Clerk's Tax (Oct - Dec Q3)</t>
  </si>
  <si>
    <t>12 (&amp;10)</t>
  </si>
  <si>
    <t>Repay service charge fee</t>
  </si>
  <si>
    <t>Clerks Salary (Jan-Mar Q4)</t>
  </si>
  <si>
    <t>13</t>
  </si>
  <si>
    <t>Office Allowance (for Jan - Mar 26 Q4)</t>
  </si>
  <si>
    <t>11B</t>
  </si>
  <si>
    <t>Yr End</t>
  </si>
  <si>
    <t>Staff Costs</t>
  </si>
  <si>
    <t>General Administration Total</t>
  </si>
  <si>
    <t>Website</t>
  </si>
  <si>
    <t>Section 137 Payments</t>
  </si>
  <si>
    <t xml:space="preserve">Previous </t>
  </si>
  <si>
    <t>Check sum</t>
  </si>
  <si>
    <t>Checked by</t>
  </si>
  <si>
    <t>EE</t>
  </si>
  <si>
    <t>Notes/Evidence checked</t>
  </si>
  <si>
    <t>Evidence checked</t>
  </si>
  <si>
    <t>closing balance checked</t>
  </si>
  <si>
    <t xml:space="preserve">EE </t>
  </si>
  <si>
    <t>Funds in LCC B/S checked</t>
  </si>
  <si>
    <t>Unable to check expences claim</t>
  </si>
  <si>
    <t xml:space="preserve">Previous Clerk unable to check </t>
  </si>
  <si>
    <t>Funds in HMRC B/S checked</t>
  </si>
  <si>
    <t>PAYE refund- unable to check P45 leave date OCT - Evidence will be available within HMRC PAYE payment allocations in PAYE account</t>
  </si>
  <si>
    <t>Opening balance checked</t>
  </si>
  <si>
    <t>B/S checked</t>
  </si>
  <si>
    <t>LMC reimbursment</t>
  </si>
  <si>
    <t>Funds in from LMC. B/S checked</t>
  </si>
  <si>
    <t>B/S checked plus 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</si>
</sst>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44" fontId="0" fillId="0" borderId="0" xfId="1" applyFont="1"/>
    <xf numFmtId="0" fontId="0" fillId="0" borderId="2" xfId="0" applyBorder="1"/>
    <xf numFmtId="44" fontId="0" fillId="3" borderId="0" xfId="0" applyNumberFormat="1" applyFill="1"/>
    <xf numFmtId="44" fontId="0" fillId="0" borderId="0" xfId="0" applyNumberFormat="1"/>
    <xf numFmtId="44" fontId="0" fillId="4" borderId="0" xfId="1" applyFont="1" applyFill="1"/>
    <xf numFmtId="44" fontId="0" fillId="5" borderId="0" xfId="1" applyFont="1" applyFill="1"/>
    <xf numFmtId="44" fontId="0" fillId="6" borderId="0" xfId="1" applyFont="1" applyFill="1"/>
    <xf numFmtId="44" fontId="0" fillId="0" borderId="3" xfId="1" applyFont="1" applyBorder="1"/>
    <xf numFmtId="0" fontId="0" fillId="0" borderId="0" xfId="0" applyAlignment="1">
      <alignment horizontal="right"/>
    </xf>
    <xf numFmtId="0" fontId="0" fillId="4" borderId="0" xfId="0" applyFill="1"/>
    <xf numFmtId="44" fontId="0" fillId="4" borderId="0" xfId="0" applyNumberFormat="1" applyFill="1"/>
    <xf numFmtId="44" fontId="0" fillId="5" borderId="0" xfId="0" applyNumberFormat="1" applyFill="1"/>
    <xf numFmtId="0" fontId="0" fillId="8" borderId="0" xfId="0" applyFill="1"/>
    <xf numFmtId="44" fontId="0" fillId="8" borderId="0" xfId="1" applyFont="1" applyFill="1"/>
    <xf numFmtId="44" fontId="0" fillId="8" borderId="0" xfId="0" applyNumberFormat="1" applyFill="1"/>
    <xf numFmtId="0" fontId="0" fillId="6" borderId="0" xfId="0" applyFill="1"/>
    <xf numFmtId="44" fontId="0" fillId="6" borderId="0" xfId="0" applyNumberFormat="1" applyFill="1"/>
    <xf numFmtId="0" fontId="0" fillId="3" borderId="0" xfId="0" applyFill="1"/>
    <xf numFmtId="44" fontId="0" fillId="3" borderId="0" xfId="1" applyFont="1" applyFill="1"/>
    <xf numFmtId="0" fontId="5" fillId="0" borderId="0" xfId="0" applyFont="1" applyAlignment="1">
      <alignment vertical="center"/>
    </xf>
    <xf numFmtId="0" fontId="6" fillId="0" borderId="0" xfId="0" applyFont="1"/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5" xfId="0" applyBorder="1"/>
    <xf numFmtId="44" fontId="0" fillId="0" borderId="6" xfId="0" applyNumberFormat="1" applyBorder="1"/>
    <xf numFmtId="44" fontId="0" fillId="0" borderId="5" xfId="1" applyFont="1" applyBorder="1"/>
    <xf numFmtId="44" fontId="0" fillId="0" borderId="5" xfId="0" applyNumberFormat="1" applyBorder="1"/>
    <xf numFmtId="164" fontId="0" fillId="0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4" fontId="0" fillId="0" borderId="7" xfId="0" applyNumberFormat="1" applyBorder="1"/>
    <xf numFmtId="0" fontId="0" fillId="0" borderId="4" xfId="0" applyBorder="1"/>
    <xf numFmtId="44" fontId="0" fillId="0" borderId="4" xfId="1" applyFont="1" applyBorder="1"/>
    <xf numFmtId="164" fontId="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44" fontId="0" fillId="0" borderId="4" xfId="0" applyNumberFormat="1" applyBorder="1"/>
    <xf numFmtId="14" fontId="0" fillId="0" borderId="4" xfId="0" applyNumberFormat="1" applyBorder="1"/>
    <xf numFmtId="44" fontId="0" fillId="2" borderId="4" xfId="1" applyFont="1" applyFill="1" applyBorder="1"/>
    <xf numFmtId="44" fontId="0" fillId="3" borderId="4" xfId="0" applyNumberFormat="1" applyFill="1" applyBorder="1"/>
    <xf numFmtId="44" fontId="0" fillId="4" borderId="4" xfId="1" applyFont="1" applyFill="1" applyBorder="1"/>
    <xf numFmtId="164" fontId="0" fillId="0" borderId="4" xfId="1" quotePrefix="1" applyNumberFormat="1" applyFont="1" applyBorder="1" applyAlignment="1">
      <alignment horizontal="center"/>
    </xf>
    <xf numFmtId="44" fontId="2" fillId="0" borderId="4" xfId="0" applyNumberFormat="1" applyFont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44" fontId="0" fillId="5" borderId="4" xfId="1" applyFont="1" applyFill="1" applyBorder="1"/>
    <xf numFmtId="44" fontId="0" fillId="6" borderId="4" xfId="1" applyFont="1" applyFill="1" applyBorder="1"/>
    <xf numFmtId="44" fontId="0" fillId="7" borderId="4" xfId="1" applyFont="1" applyFill="1" applyBorder="1"/>
    <xf numFmtId="44" fontId="2" fillId="7" borderId="4" xfId="0" applyNumberFormat="1" applyFont="1" applyFill="1" applyBorder="1"/>
    <xf numFmtId="14" fontId="4" fillId="0" borderId="4" xfId="0" applyNumberFormat="1" applyFont="1" applyBorder="1"/>
    <xf numFmtId="0" fontId="4" fillId="0" borderId="4" xfId="0" applyFont="1" applyBorder="1"/>
    <xf numFmtId="44" fontId="4" fillId="2" borderId="4" xfId="1" applyFont="1" applyFill="1" applyBorder="1"/>
    <xf numFmtId="44" fontId="4" fillId="3" borderId="4" xfId="0" applyNumberFormat="1" applyFont="1" applyFill="1" applyBorder="1"/>
    <xf numFmtId="44" fontId="4" fillId="0" borderId="4" xfId="0" applyNumberFormat="1" applyFont="1" applyBorder="1"/>
    <xf numFmtId="164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4" fontId="4" fillId="5" borderId="4" xfId="1" applyFont="1" applyFill="1" applyBorder="1"/>
    <xf numFmtId="44" fontId="7" fillId="0" borderId="4" xfId="0" applyNumberFormat="1" applyFont="1" applyBorder="1"/>
    <xf numFmtId="164" fontId="4" fillId="0" borderId="4" xfId="1" quotePrefix="1" applyNumberFormat="1" applyFont="1" applyBorder="1" applyAlignment="1">
      <alignment horizontal="center"/>
    </xf>
    <xf numFmtId="44" fontId="4" fillId="4" borderId="4" xfId="1" applyFont="1" applyFill="1" applyBorder="1"/>
    <xf numFmtId="44" fontId="4" fillId="0" borderId="4" xfId="1" applyFont="1" applyBorder="1"/>
    <xf numFmtId="44" fontId="4" fillId="0" borderId="4" xfId="1" applyFont="1" applyFill="1" applyBorder="1"/>
    <xf numFmtId="44" fontId="0" fillId="0" borderId="4" xfId="1" applyFont="1" applyFill="1" applyBorder="1"/>
    <xf numFmtId="44" fontId="3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9700-80D9-4A35-860E-0D0EBF471ACF}">
  <sheetPr>
    <pageSetUpPr fitToPage="1"/>
  </sheetPr>
  <dimension ref="A1:X52"/>
  <sheetViews>
    <sheetView tabSelected="1" topLeftCell="A19" workbookViewId="0">
      <selection activeCell="E26" sqref="E26"/>
    </sheetView>
  </sheetViews>
  <sheetFormatPr defaultRowHeight="14.5" x14ac:dyDescent="0.35"/>
  <cols>
    <col min="1" max="1" width="11.453125" customWidth="1"/>
    <col min="2" max="2" width="11.81640625" customWidth="1"/>
    <col min="3" max="3" width="10.81640625" customWidth="1"/>
    <col min="4" max="4" width="10.1796875" bestFit="1" customWidth="1"/>
    <col min="5" max="5" width="23.54296875" bestFit="1" customWidth="1"/>
    <col min="6" max="6" width="22.453125" customWidth="1"/>
    <col min="7" max="7" width="10.1796875" bestFit="1" customWidth="1"/>
    <col min="8" max="8" width="7.54296875" bestFit="1" customWidth="1"/>
    <col min="9" max="9" width="10.1796875" bestFit="1" customWidth="1"/>
    <col min="10" max="10" width="8.90625" style="23" bestFit="1" customWidth="1"/>
    <col min="11" max="11" width="7.26953125" style="25" bestFit="1" customWidth="1"/>
    <col min="12" max="13" width="10.1796875" bestFit="1" customWidth="1"/>
    <col min="14" max="14" width="17.08984375" customWidth="1"/>
  </cols>
  <sheetData>
    <row r="1" spans="1:15" x14ac:dyDescent="0.35">
      <c r="A1" t="s">
        <v>0</v>
      </c>
      <c r="D1" s="1"/>
      <c r="G1" s="2"/>
      <c r="K1" s="24"/>
      <c r="L1" s="3"/>
    </row>
    <row r="2" spans="1:15" x14ac:dyDescent="0.35">
      <c r="D2" s="1"/>
      <c r="G2" s="2"/>
      <c r="K2" s="24"/>
      <c r="L2" s="3"/>
    </row>
    <row r="3" spans="1:15" ht="29" x14ac:dyDescent="0.35">
      <c r="A3" s="36" t="s">
        <v>1</v>
      </c>
      <c r="B3" s="36" t="s">
        <v>2</v>
      </c>
      <c r="C3" s="36"/>
      <c r="D3" s="36"/>
      <c r="E3" s="36" t="s">
        <v>3</v>
      </c>
      <c r="F3" s="36"/>
      <c r="G3" s="37"/>
      <c r="H3" s="36"/>
      <c r="I3" s="36"/>
      <c r="J3" s="38"/>
      <c r="K3" s="39" t="s">
        <v>4</v>
      </c>
      <c r="L3" s="36"/>
      <c r="M3" s="36" t="s">
        <v>81</v>
      </c>
      <c r="N3" s="40" t="s">
        <v>83</v>
      </c>
    </row>
    <row r="4" spans="1:15" x14ac:dyDescent="0.35">
      <c r="A4" s="36"/>
      <c r="B4" s="36"/>
      <c r="C4" s="36"/>
      <c r="D4" s="41"/>
      <c r="E4" s="36"/>
      <c r="F4" s="36"/>
      <c r="G4" s="37" t="s">
        <v>5</v>
      </c>
      <c r="H4" s="41" t="s">
        <v>6</v>
      </c>
      <c r="I4" s="36"/>
      <c r="J4" s="38" t="s">
        <v>7</v>
      </c>
      <c r="K4" s="39" t="s">
        <v>8</v>
      </c>
      <c r="L4" s="41">
        <v>2502.11</v>
      </c>
      <c r="M4" s="36" t="s">
        <v>82</v>
      </c>
      <c r="N4" s="36"/>
    </row>
    <row r="5" spans="1:15" x14ac:dyDescent="0.35">
      <c r="A5" s="42">
        <v>45748</v>
      </c>
      <c r="B5" s="36"/>
      <c r="C5" s="36"/>
      <c r="D5" s="41"/>
      <c r="E5" s="36" t="s">
        <v>9</v>
      </c>
      <c r="F5" s="36"/>
      <c r="G5" s="43">
        <v>30.8</v>
      </c>
      <c r="H5" s="44">
        <f>G5*0.2</f>
        <v>6.16</v>
      </c>
      <c r="I5" s="41">
        <f>G5+H5</f>
        <v>36.96</v>
      </c>
      <c r="J5" s="38" t="s">
        <v>10</v>
      </c>
      <c r="K5" s="39" t="s">
        <v>11</v>
      </c>
      <c r="L5" s="41">
        <f>L4-I5+D5</f>
        <v>2465.15</v>
      </c>
      <c r="M5" s="36" t="s">
        <v>82</v>
      </c>
      <c r="N5" s="36" t="s">
        <v>84</v>
      </c>
    </row>
    <row r="6" spans="1:15" ht="29" x14ac:dyDescent="0.35">
      <c r="A6" s="42">
        <v>45755</v>
      </c>
      <c r="B6" s="36" t="s">
        <v>12</v>
      </c>
      <c r="C6" s="36" t="s">
        <v>13</v>
      </c>
      <c r="D6" s="41">
        <v>4000</v>
      </c>
      <c r="E6" s="36"/>
      <c r="F6" s="36"/>
      <c r="G6" s="37"/>
      <c r="H6" s="36"/>
      <c r="I6" s="36"/>
      <c r="J6" s="38"/>
      <c r="K6" s="39"/>
      <c r="L6" s="41">
        <f t="shared" ref="L6:L21" si="0">L5-I6+D6</f>
        <v>6465.15</v>
      </c>
      <c r="M6" s="36" t="s">
        <v>82</v>
      </c>
      <c r="N6" s="40" t="s">
        <v>87</v>
      </c>
    </row>
    <row r="7" spans="1:15" x14ac:dyDescent="0.35">
      <c r="A7" s="42">
        <v>45778</v>
      </c>
      <c r="B7" s="36"/>
      <c r="C7" s="36"/>
      <c r="D7" s="41"/>
      <c r="E7" s="36" t="s">
        <v>9</v>
      </c>
      <c r="F7" s="36"/>
      <c r="G7" s="43">
        <v>30.8</v>
      </c>
      <c r="H7" s="44">
        <f>G7*0.2</f>
        <v>6.16</v>
      </c>
      <c r="I7" s="41">
        <f>G7+H7</f>
        <v>36.96</v>
      </c>
      <c r="J7" s="38" t="s">
        <v>14</v>
      </c>
      <c r="K7" s="39" t="s">
        <v>11</v>
      </c>
      <c r="L7" s="41">
        <f t="shared" si="0"/>
        <v>6428.19</v>
      </c>
      <c r="M7" s="36" t="s">
        <v>82</v>
      </c>
      <c r="N7" s="36" t="s">
        <v>84</v>
      </c>
    </row>
    <row r="8" spans="1:15" x14ac:dyDescent="0.35">
      <c r="A8" s="42">
        <v>45800</v>
      </c>
      <c r="B8" s="36"/>
      <c r="C8" s="36"/>
      <c r="D8" s="41"/>
      <c r="E8" s="36" t="s">
        <v>15</v>
      </c>
      <c r="F8" s="36" t="s">
        <v>16</v>
      </c>
      <c r="G8" s="45">
        <v>282</v>
      </c>
      <c r="H8" s="41"/>
      <c r="I8" s="41">
        <v>282</v>
      </c>
      <c r="J8" s="46" t="s">
        <v>17</v>
      </c>
      <c r="K8" s="39">
        <v>500002</v>
      </c>
      <c r="L8" s="41">
        <f t="shared" si="0"/>
        <v>6146.19</v>
      </c>
      <c r="M8" s="36" t="s">
        <v>82</v>
      </c>
      <c r="N8" s="36" t="s">
        <v>84</v>
      </c>
    </row>
    <row r="9" spans="1:15" x14ac:dyDescent="0.35">
      <c r="A9" s="42">
        <v>45800</v>
      </c>
      <c r="B9" s="36"/>
      <c r="C9" s="36"/>
      <c r="D9" s="41"/>
      <c r="E9" s="36" t="s">
        <v>15</v>
      </c>
      <c r="F9" s="36" t="s">
        <v>18</v>
      </c>
      <c r="G9" s="45">
        <v>295.2</v>
      </c>
      <c r="H9" s="41"/>
      <c r="I9" s="41">
        <v>295.2</v>
      </c>
      <c r="J9" s="46" t="s">
        <v>19</v>
      </c>
      <c r="K9" s="39">
        <v>500008</v>
      </c>
      <c r="L9" s="41">
        <f t="shared" si="0"/>
        <v>5850.99</v>
      </c>
      <c r="M9" s="36" t="s">
        <v>82</v>
      </c>
      <c r="N9" s="36" t="s">
        <v>84</v>
      </c>
    </row>
    <row r="10" spans="1:15" ht="29" x14ac:dyDescent="0.35">
      <c r="A10" s="36"/>
      <c r="B10" s="36"/>
      <c r="C10" s="36"/>
      <c r="D10" s="41"/>
      <c r="E10" s="36" t="s">
        <v>20</v>
      </c>
      <c r="F10" s="36" t="s">
        <v>21</v>
      </c>
      <c r="G10" s="45">
        <v>1180.8</v>
      </c>
      <c r="H10" s="47"/>
      <c r="I10" s="41">
        <f t="shared" ref="I10:I16" si="1">G10+H10</f>
        <v>1180.8</v>
      </c>
      <c r="J10" s="38"/>
      <c r="K10" s="39"/>
      <c r="L10" s="41">
        <f t="shared" si="0"/>
        <v>4670.1899999999996</v>
      </c>
      <c r="M10" s="48"/>
      <c r="N10" s="49" t="s">
        <v>89</v>
      </c>
      <c r="O10" s="26"/>
    </row>
    <row r="11" spans="1:15" ht="29" x14ac:dyDescent="0.35">
      <c r="A11" s="36"/>
      <c r="B11" s="36"/>
      <c r="C11" s="36"/>
      <c r="D11" s="41"/>
      <c r="E11" s="36" t="s">
        <v>20</v>
      </c>
      <c r="F11" s="36" t="s">
        <v>22</v>
      </c>
      <c r="G11" s="50">
        <v>415.25</v>
      </c>
      <c r="H11" s="47"/>
      <c r="I11" s="41">
        <f t="shared" si="1"/>
        <v>415.25</v>
      </c>
      <c r="J11" s="38"/>
      <c r="K11" s="39"/>
      <c r="L11" s="41">
        <f t="shared" si="0"/>
        <v>4254.9399999999996</v>
      </c>
      <c r="M11" s="48"/>
      <c r="N11" s="49" t="s">
        <v>88</v>
      </c>
      <c r="O11" s="26"/>
    </row>
    <row r="12" spans="1:15" x14ac:dyDescent="0.35">
      <c r="A12" s="42">
        <v>45804</v>
      </c>
      <c r="B12" s="36"/>
      <c r="C12" s="36"/>
      <c r="D12" s="41"/>
      <c r="E12" s="36" t="s">
        <v>20</v>
      </c>
      <c r="F12" s="36" t="s">
        <v>23</v>
      </c>
      <c r="G12" s="51">
        <v>89</v>
      </c>
      <c r="H12" s="47"/>
      <c r="I12" s="41">
        <f t="shared" si="1"/>
        <v>89</v>
      </c>
      <c r="J12" s="46" t="s">
        <v>24</v>
      </c>
      <c r="K12" s="39">
        <v>500003</v>
      </c>
      <c r="L12" s="41">
        <f t="shared" si="0"/>
        <v>4165.9399999999996</v>
      </c>
      <c r="M12" s="36" t="s">
        <v>86</v>
      </c>
      <c r="N12" s="36" t="s">
        <v>84</v>
      </c>
    </row>
    <row r="13" spans="1:15" x14ac:dyDescent="0.35">
      <c r="A13" s="42">
        <v>45805</v>
      </c>
      <c r="B13" s="36"/>
      <c r="C13" s="36"/>
      <c r="D13" s="41"/>
      <c r="E13" s="36" t="s">
        <v>25</v>
      </c>
      <c r="F13" s="36" t="s">
        <v>26</v>
      </c>
      <c r="G13" s="50">
        <v>110.04</v>
      </c>
      <c r="H13" s="47"/>
      <c r="I13" s="41">
        <f t="shared" si="1"/>
        <v>110.04</v>
      </c>
      <c r="J13" s="46" t="s">
        <v>27</v>
      </c>
      <c r="K13" s="39">
        <v>500004</v>
      </c>
      <c r="L13" s="41">
        <f t="shared" si="0"/>
        <v>4055.8999999999996</v>
      </c>
      <c r="M13" s="36" t="s">
        <v>82</v>
      </c>
      <c r="N13" s="36" t="s">
        <v>84</v>
      </c>
    </row>
    <row r="14" spans="1:15" x14ac:dyDescent="0.35">
      <c r="A14" s="42">
        <v>45418</v>
      </c>
      <c r="B14" s="36"/>
      <c r="C14" s="36"/>
      <c r="D14" s="41"/>
      <c r="E14" s="36" t="s">
        <v>28</v>
      </c>
      <c r="F14" s="36" t="s">
        <v>29</v>
      </c>
      <c r="G14" s="51">
        <v>400</v>
      </c>
      <c r="H14" s="47"/>
      <c r="I14" s="41">
        <f t="shared" si="1"/>
        <v>400</v>
      </c>
      <c r="J14" s="46" t="s">
        <v>30</v>
      </c>
      <c r="K14" s="39">
        <v>500007</v>
      </c>
      <c r="L14" s="41">
        <f t="shared" si="0"/>
        <v>3655.8999999999996</v>
      </c>
      <c r="M14" s="36" t="s">
        <v>86</v>
      </c>
      <c r="N14" s="36" t="s">
        <v>84</v>
      </c>
    </row>
    <row r="15" spans="1:15" x14ac:dyDescent="0.35">
      <c r="A15" s="42">
        <v>45810</v>
      </c>
      <c r="B15" s="36"/>
      <c r="C15" s="36"/>
      <c r="D15" s="41"/>
      <c r="E15" s="36" t="s">
        <v>9</v>
      </c>
      <c r="F15" s="36"/>
      <c r="G15" s="43">
        <v>30.8</v>
      </c>
      <c r="H15" s="44">
        <f>G15*0.2</f>
        <v>6.16</v>
      </c>
      <c r="I15" s="41">
        <f t="shared" si="1"/>
        <v>36.96</v>
      </c>
      <c r="J15" s="38" t="s">
        <v>31</v>
      </c>
      <c r="K15" s="39" t="s">
        <v>11</v>
      </c>
      <c r="L15" s="41">
        <f t="shared" si="0"/>
        <v>3618.9399999999996</v>
      </c>
      <c r="M15" s="36" t="s">
        <v>82</v>
      </c>
      <c r="N15" s="36" t="s">
        <v>84</v>
      </c>
    </row>
    <row r="16" spans="1:15" x14ac:dyDescent="0.35">
      <c r="A16" s="42">
        <v>45817</v>
      </c>
      <c r="B16" s="36"/>
      <c r="C16" s="36"/>
      <c r="D16" s="41"/>
      <c r="E16" s="36" t="s">
        <v>32</v>
      </c>
      <c r="F16" s="36" t="s">
        <v>33</v>
      </c>
      <c r="G16" s="51">
        <v>400</v>
      </c>
      <c r="H16" s="47"/>
      <c r="I16" s="41">
        <f t="shared" si="1"/>
        <v>400</v>
      </c>
      <c r="J16" s="46" t="s">
        <v>34</v>
      </c>
      <c r="K16" s="39">
        <v>500006</v>
      </c>
      <c r="L16" s="41">
        <f t="shared" si="0"/>
        <v>3218.9399999999996</v>
      </c>
      <c r="M16" s="36" t="s">
        <v>82</v>
      </c>
      <c r="N16" s="36" t="s">
        <v>84</v>
      </c>
    </row>
    <row r="17" spans="1:24" ht="29" x14ac:dyDescent="0.35">
      <c r="A17" s="42">
        <v>45821</v>
      </c>
      <c r="B17" s="36" t="s">
        <v>35</v>
      </c>
      <c r="C17" s="36" t="s">
        <v>36</v>
      </c>
      <c r="D17" s="41">
        <v>26.32</v>
      </c>
      <c r="E17" s="36"/>
      <c r="F17" s="36"/>
      <c r="G17" s="52"/>
      <c r="H17" s="53"/>
      <c r="I17" s="41"/>
      <c r="J17" s="38"/>
      <c r="K17" s="39"/>
      <c r="L17" s="41">
        <f t="shared" si="0"/>
        <v>3245.2599999999998</v>
      </c>
      <c r="M17" s="36" t="s">
        <v>82</v>
      </c>
      <c r="N17" s="40" t="s">
        <v>90</v>
      </c>
    </row>
    <row r="18" spans="1:24" x14ac:dyDescent="0.35">
      <c r="A18" s="42">
        <v>45839</v>
      </c>
      <c r="B18" s="36"/>
      <c r="C18" s="36"/>
      <c r="D18" s="41"/>
      <c r="E18" s="36" t="s">
        <v>9</v>
      </c>
      <c r="F18" s="36"/>
      <c r="G18" s="43">
        <v>30.8</v>
      </c>
      <c r="H18" s="44">
        <f>G18*0.2</f>
        <v>6.16</v>
      </c>
      <c r="I18" s="41">
        <f>G18+H18</f>
        <v>36.96</v>
      </c>
      <c r="J18" s="38" t="s">
        <v>37</v>
      </c>
      <c r="K18" s="39" t="s">
        <v>11</v>
      </c>
      <c r="L18" s="41">
        <f t="shared" si="0"/>
        <v>3208.2999999999997</v>
      </c>
      <c r="M18" s="36" t="s">
        <v>82</v>
      </c>
      <c r="N18" s="36" t="s">
        <v>84</v>
      </c>
    </row>
    <row r="19" spans="1:24" x14ac:dyDescent="0.35">
      <c r="A19" s="42">
        <v>45868</v>
      </c>
      <c r="B19" s="36"/>
      <c r="C19" s="36"/>
      <c r="D19" s="41"/>
      <c r="E19" s="36" t="s">
        <v>38</v>
      </c>
      <c r="F19" s="36" t="s">
        <v>29</v>
      </c>
      <c r="G19" s="51">
        <v>400</v>
      </c>
      <c r="H19" s="47"/>
      <c r="I19" s="41">
        <v>400</v>
      </c>
      <c r="J19" s="46" t="s">
        <v>39</v>
      </c>
      <c r="K19" s="39"/>
      <c r="L19" s="41">
        <f t="shared" si="0"/>
        <v>2808.2999999999997</v>
      </c>
      <c r="M19" s="36" t="s">
        <v>82</v>
      </c>
      <c r="N19" s="36" t="s">
        <v>84</v>
      </c>
    </row>
    <row r="20" spans="1:24" x14ac:dyDescent="0.35">
      <c r="A20" s="42">
        <v>45868</v>
      </c>
      <c r="B20" s="36"/>
      <c r="C20" s="36"/>
      <c r="D20" s="41"/>
      <c r="E20" s="36" t="s">
        <v>38</v>
      </c>
      <c r="F20" s="36" t="s">
        <v>40</v>
      </c>
      <c r="G20" s="50">
        <v>60</v>
      </c>
      <c r="H20" s="47"/>
      <c r="I20" s="41">
        <v>60</v>
      </c>
      <c r="J20" s="46" t="s">
        <v>39</v>
      </c>
      <c r="K20" s="39">
        <v>500005</v>
      </c>
      <c r="L20" s="41">
        <f t="shared" si="0"/>
        <v>2748.2999999999997</v>
      </c>
      <c r="M20" s="36" t="s">
        <v>82</v>
      </c>
      <c r="N20" s="36" t="s">
        <v>84</v>
      </c>
    </row>
    <row r="21" spans="1:24" x14ac:dyDescent="0.35">
      <c r="A21" s="42">
        <v>45870</v>
      </c>
      <c r="B21" s="36"/>
      <c r="C21" s="36"/>
      <c r="D21" s="41"/>
      <c r="E21" s="36" t="s">
        <v>9</v>
      </c>
      <c r="F21" s="36"/>
      <c r="G21" s="43">
        <v>30.8</v>
      </c>
      <c r="H21" s="44">
        <f>G21*0.2</f>
        <v>6.16</v>
      </c>
      <c r="I21" s="41">
        <f t="shared" ref="I21:I31" si="2">G21+H21</f>
        <v>36.96</v>
      </c>
      <c r="J21" s="38" t="s">
        <v>41</v>
      </c>
      <c r="K21" s="39" t="s">
        <v>11</v>
      </c>
      <c r="L21" s="41">
        <f t="shared" si="0"/>
        <v>2711.3399999999997</v>
      </c>
      <c r="M21" s="36" t="s">
        <v>82</v>
      </c>
      <c r="N21" s="36" t="s">
        <v>84</v>
      </c>
    </row>
    <row r="22" spans="1:24" x14ac:dyDescent="0.35">
      <c r="A22" s="42">
        <v>45901</v>
      </c>
      <c r="B22" s="36"/>
      <c r="C22" s="36"/>
      <c r="D22" s="41"/>
      <c r="E22" s="36" t="s">
        <v>9</v>
      </c>
      <c r="F22" s="36"/>
      <c r="G22" s="43">
        <v>30.8</v>
      </c>
      <c r="H22" s="44">
        <f>G22*0.2</f>
        <v>6.16</v>
      </c>
      <c r="I22" s="41">
        <f t="shared" si="2"/>
        <v>36.96</v>
      </c>
      <c r="J22" s="38" t="s">
        <v>42</v>
      </c>
      <c r="K22" s="39" t="s">
        <v>11</v>
      </c>
      <c r="L22" s="41">
        <f t="shared" ref="L22:L27" si="3">L21-G22-H22</f>
        <v>2674.3799999999997</v>
      </c>
      <c r="M22" s="36" t="s">
        <v>82</v>
      </c>
      <c r="N22" s="36" t="s">
        <v>84</v>
      </c>
    </row>
    <row r="23" spans="1:24" x14ac:dyDescent="0.35">
      <c r="A23" s="42">
        <v>45931</v>
      </c>
      <c r="B23" s="36"/>
      <c r="C23" s="36"/>
      <c r="D23" s="41"/>
      <c r="E23" s="36" t="s">
        <v>9</v>
      </c>
      <c r="F23" s="36"/>
      <c r="G23" s="43">
        <v>30.8</v>
      </c>
      <c r="H23" s="44">
        <f>G23*0.2</f>
        <v>6.16</v>
      </c>
      <c r="I23" s="41">
        <f t="shared" si="2"/>
        <v>36.96</v>
      </c>
      <c r="J23" s="38" t="s">
        <v>43</v>
      </c>
      <c r="K23" s="39" t="s">
        <v>11</v>
      </c>
      <c r="L23" s="41">
        <f t="shared" si="3"/>
        <v>2637.4199999999996</v>
      </c>
      <c r="M23" s="36" t="s">
        <v>82</v>
      </c>
      <c r="N23" s="36" t="s">
        <v>84</v>
      </c>
    </row>
    <row r="24" spans="1:24" x14ac:dyDescent="0.35">
      <c r="A24" s="42">
        <v>45945</v>
      </c>
      <c r="B24" s="36"/>
      <c r="C24" s="36"/>
      <c r="D24" s="41"/>
      <c r="E24" s="36" t="s">
        <v>44</v>
      </c>
      <c r="F24" s="36" t="s">
        <v>45</v>
      </c>
      <c r="G24" s="50">
        <v>214</v>
      </c>
      <c r="H24" s="47"/>
      <c r="I24" s="41">
        <f t="shared" si="2"/>
        <v>214</v>
      </c>
      <c r="J24" s="46" t="s">
        <v>46</v>
      </c>
      <c r="K24" s="39" t="s">
        <v>47</v>
      </c>
      <c r="L24" s="41">
        <f t="shared" si="3"/>
        <v>2423.4199999999996</v>
      </c>
      <c r="M24" s="36" t="s">
        <v>82</v>
      </c>
      <c r="N24" s="36" t="s">
        <v>84</v>
      </c>
    </row>
    <row r="25" spans="1:24" ht="29" x14ac:dyDescent="0.35">
      <c r="A25" s="42">
        <v>45947</v>
      </c>
      <c r="B25" s="36"/>
      <c r="C25" s="36"/>
      <c r="D25" s="41"/>
      <c r="E25" s="36" t="s">
        <v>20</v>
      </c>
      <c r="F25" s="36" t="s">
        <v>22</v>
      </c>
      <c r="G25" s="50">
        <v>50</v>
      </c>
      <c r="H25" s="47"/>
      <c r="I25" s="41">
        <f t="shared" si="2"/>
        <v>50</v>
      </c>
      <c r="J25" s="46" t="s">
        <v>48</v>
      </c>
      <c r="K25" s="39" t="s">
        <v>47</v>
      </c>
      <c r="L25" s="41">
        <f t="shared" si="3"/>
        <v>2373.4199999999996</v>
      </c>
      <c r="M25" s="48"/>
      <c r="N25" s="49" t="s">
        <v>88</v>
      </c>
      <c r="Q25" s="26"/>
    </row>
    <row r="26" spans="1:24" ht="72.5" x14ac:dyDescent="0.35">
      <c r="A26" s="42">
        <v>45947</v>
      </c>
      <c r="B26" s="36"/>
      <c r="C26" s="36"/>
      <c r="D26" s="41"/>
      <c r="E26" s="36" t="s">
        <v>20</v>
      </c>
      <c r="F26" s="36" t="s">
        <v>49</v>
      </c>
      <c r="G26" s="45">
        <v>615</v>
      </c>
      <c r="H26" s="47"/>
      <c r="I26" s="41">
        <f t="shared" si="2"/>
        <v>615</v>
      </c>
      <c r="J26" s="46" t="s">
        <v>48</v>
      </c>
      <c r="K26" s="39" t="s">
        <v>47</v>
      </c>
      <c r="L26" s="41">
        <f t="shared" si="3"/>
        <v>1758.4199999999996</v>
      </c>
      <c r="M26" s="48"/>
      <c r="N26" s="49" t="s">
        <v>91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x14ac:dyDescent="0.35">
      <c r="A27" s="42">
        <v>45964</v>
      </c>
      <c r="B27" s="36"/>
      <c r="C27" s="36"/>
      <c r="D27" s="41"/>
      <c r="E27" s="36" t="s">
        <v>9</v>
      </c>
      <c r="F27" s="36"/>
      <c r="G27" s="43">
        <v>30.8</v>
      </c>
      <c r="H27" s="44">
        <f>G27*0.2</f>
        <v>6.16</v>
      </c>
      <c r="I27" s="41">
        <f t="shared" si="2"/>
        <v>36.96</v>
      </c>
      <c r="J27" s="38" t="s">
        <v>50</v>
      </c>
      <c r="K27" s="39" t="s">
        <v>11</v>
      </c>
      <c r="L27" s="41">
        <f t="shared" si="3"/>
        <v>1721.4599999999996</v>
      </c>
      <c r="M27" s="36" t="s">
        <v>82</v>
      </c>
      <c r="N27" s="36" t="s">
        <v>84</v>
      </c>
    </row>
    <row r="28" spans="1:24" x14ac:dyDescent="0.35">
      <c r="A28" s="54">
        <v>45992</v>
      </c>
      <c r="B28" s="55"/>
      <c r="C28" s="55"/>
      <c r="D28" s="55"/>
      <c r="E28" s="55" t="s">
        <v>9</v>
      </c>
      <c r="F28" s="55"/>
      <c r="G28" s="56">
        <v>30.8</v>
      </c>
      <c r="H28" s="57">
        <f>G28*0.2</f>
        <v>6.16</v>
      </c>
      <c r="I28" s="58">
        <f>G28+H28</f>
        <v>36.96</v>
      </c>
      <c r="J28" s="59" t="s">
        <v>51</v>
      </c>
      <c r="K28" s="60" t="s">
        <v>11</v>
      </c>
      <c r="L28" s="41">
        <f>L29-G28-H28</f>
        <v>1232.0099999999995</v>
      </c>
      <c r="M28" s="36" t="s">
        <v>82</v>
      </c>
      <c r="N28" s="36" t="s">
        <v>84</v>
      </c>
    </row>
    <row r="29" spans="1:24" x14ac:dyDescent="0.35">
      <c r="A29" s="54">
        <v>45994</v>
      </c>
      <c r="B29" s="55"/>
      <c r="C29" s="55"/>
      <c r="D29" s="58"/>
      <c r="E29" s="55" t="s">
        <v>52</v>
      </c>
      <c r="F29" s="55" t="s">
        <v>53</v>
      </c>
      <c r="G29" s="61">
        <v>103.81</v>
      </c>
      <c r="H29" s="62"/>
      <c r="I29" s="58">
        <f t="shared" si="2"/>
        <v>103.81</v>
      </c>
      <c r="J29" s="63" t="s">
        <v>54</v>
      </c>
      <c r="K29" s="60" t="s">
        <v>55</v>
      </c>
      <c r="L29" s="41">
        <f>L30-G29-H29</f>
        <v>1268.9699999999996</v>
      </c>
      <c r="M29" s="36" t="s">
        <v>82</v>
      </c>
      <c r="N29" s="36" t="s">
        <v>84</v>
      </c>
    </row>
    <row r="30" spans="1:24" x14ac:dyDescent="0.35">
      <c r="A30" s="54">
        <v>46015</v>
      </c>
      <c r="B30" s="55"/>
      <c r="C30" s="55"/>
      <c r="D30" s="58"/>
      <c r="E30" s="55" t="s">
        <v>52</v>
      </c>
      <c r="F30" s="55" t="s">
        <v>56</v>
      </c>
      <c r="G30" s="64">
        <v>348.68</v>
      </c>
      <c r="H30" s="62"/>
      <c r="I30" s="58">
        <f>G30+H30</f>
        <v>348.68</v>
      </c>
      <c r="J30" s="63" t="s">
        <v>57</v>
      </c>
      <c r="K30" s="60" t="s">
        <v>55</v>
      </c>
      <c r="L30" s="41">
        <f>L27-G30-H30</f>
        <v>1372.7799999999995</v>
      </c>
      <c r="M30" s="36" t="s">
        <v>82</v>
      </c>
      <c r="N30" s="36" t="s">
        <v>84</v>
      </c>
    </row>
    <row r="31" spans="1:24" ht="29" x14ac:dyDescent="0.35">
      <c r="A31" s="54" t="s">
        <v>58</v>
      </c>
      <c r="B31" s="55"/>
      <c r="C31" s="55"/>
      <c r="D31" s="55"/>
      <c r="E31" s="55" t="s">
        <v>9</v>
      </c>
      <c r="F31" s="55"/>
      <c r="G31" s="56">
        <v>30.8</v>
      </c>
      <c r="H31" s="57">
        <f>G31*0.2</f>
        <v>6.16</v>
      </c>
      <c r="I31" s="58">
        <f t="shared" si="2"/>
        <v>36.96</v>
      </c>
      <c r="J31" s="59" t="s">
        <v>58</v>
      </c>
      <c r="K31" s="60" t="s">
        <v>11</v>
      </c>
      <c r="L31" s="41">
        <f>L28-G31-H31</f>
        <v>1195.0499999999995</v>
      </c>
      <c r="M31" s="36" t="s">
        <v>82</v>
      </c>
      <c r="N31" s="40" t="s">
        <v>85</v>
      </c>
    </row>
    <row r="32" spans="1:24" x14ac:dyDescent="0.35">
      <c r="A32" s="54" t="s">
        <v>59</v>
      </c>
      <c r="B32" s="55"/>
      <c r="C32" s="55"/>
      <c r="D32" s="65">
        <v>-1195.05</v>
      </c>
      <c r="E32" s="55"/>
      <c r="F32" s="55"/>
      <c r="G32" s="66"/>
      <c r="H32" s="58"/>
      <c r="I32" s="58"/>
      <c r="J32" s="59"/>
      <c r="K32" s="60"/>
      <c r="L32" s="41"/>
      <c r="M32" s="36"/>
      <c r="N32" s="36"/>
    </row>
    <row r="33" spans="1:14" ht="29" x14ac:dyDescent="0.35">
      <c r="A33" s="42">
        <v>46014</v>
      </c>
      <c r="B33" s="36" t="s">
        <v>60</v>
      </c>
      <c r="C33" s="40" t="s">
        <v>61</v>
      </c>
      <c r="D33" s="41">
        <v>10</v>
      </c>
      <c r="E33" s="36"/>
      <c r="F33" s="36"/>
      <c r="G33" s="67"/>
      <c r="H33" s="68"/>
      <c r="I33" s="41"/>
      <c r="J33" s="38"/>
      <c r="K33" s="39"/>
      <c r="L33" s="41">
        <f>D33</f>
        <v>10</v>
      </c>
      <c r="M33" s="36" t="s">
        <v>82</v>
      </c>
      <c r="N33" s="40" t="s">
        <v>95</v>
      </c>
    </row>
    <row r="34" spans="1:14" ht="29" x14ac:dyDescent="0.35">
      <c r="A34" s="42">
        <v>46071</v>
      </c>
      <c r="B34" s="36" t="s">
        <v>62</v>
      </c>
      <c r="C34" s="36"/>
      <c r="D34" s="41">
        <v>1195.05</v>
      </c>
      <c r="E34" s="36"/>
      <c r="F34" s="36"/>
      <c r="G34" s="67"/>
      <c r="H34" s="68"/>
      <c r="I34" s="41"/>
      <c r="J34" s="38"/>
      <c r="K34" s="39"/>
      <c r="L34" s="41">
        <f>L33+D34</f>
        <v>1205.05</v>
      </c>
      <c r="M34" s="36" t="s">
        <v>82</v>
      </c>
      <c r="N34" s="40" t="s">
        <v>92</v>
      </c>
    </row>
    <row r="35" spans="1:14" x14ac:dyDescent="0.35">
      <c r="A35" s="42">
        <v>46081</v>
      </c>
      <c r="B35" s="36"/>
      <c r="C35" s="36"/>
      <c r="D35" s="41"/>
      <c r="E35" s="36" t="s">
        <v>63</v>
      </c>
      <c r="F35" s="36" t="s">
        <v>58</v>
      </c>
      <c r="G35" s="50">
        <v>6</v>
      </c>
      <c r="H35" s="53"/>
      <c r="I35" s="41">
        <f t="shared" ref="I35:I41" si="4">G35+H35</f>
        <v>6</v>
      </c>
      <c r="J35" s="38" t="s">
        <v>64</v>
      </c>
      <c r="K35" s="39" t="s">
        <v>11</v>
      </c>
      <c r="L35" s="41">
        <f>L34-I35</f>
        <v>1199.05</v>
      </c>
      <c r="M35" s="36" t="s">
        <v>82</v>
      </c>
      <c r="N35" s="36" t="s">
        <v>93</v>
      </c>
    </row>
    <row r="36" spans="1:14" x14ac:dyDescent="0.35">
      <c r="A36" s="42">
        <v>46111</v>
      </c>
      <c r="B36" s="36"/>
      <c r="C36" s="36"/>
      <c r="D36" s="36"/>
      <c r="E36" s="36" t="s">
        <v>15</v>
      </c>
      <c r="F36" s="36" t="s">
        <v>65</v>
      </c>
      <c r="G36" s="45">
        <v>22.65</v>
      </c>
      <c r="H36" s="68"/>
      <c r="I36" s="41">
        <f t="shared" si="4"/>
        <v>22.65</v>
      </c>
      <c r="J36" s="46" t="s">
        <v>66</v>
      </c>
      <c r="K36" s="39">
        <v>300001</v>
      </c>
      <c r="L36" s="41"/>
      <c r="M36" s="36" t="s">
        <v>82</v>
      </c>
      <c r="N36" s="36" t="s">
        <v>84</v>
      </c>
    </row>
    <row r="37" spans="1:14" x14ac:dyDescent="0.35">
      <c r="A37" s="42">
        <v>46111</v>
      </c>
      <c r="B37" s="36"/>
      <c r="C37" s="36"/>
      <c r="D37" s="36"/>
      <c r="E37" s="55" t="s">
        <v>15</v>
      </c>
      <c r="F37" s="55" t="s">
        <v>67</v>
      </c>
      <c r="G37" s="64">
        <v>87</v>
      </c>
      <c r="H37" s="68"/>
      <c r="I37" s="41">
        <f t="shared" si="4"/>
        <v>87</v>
      </c>
      <c r="J37" s="46" t="s">
        <v>68</v>
      </c>
      <c r="K37" s="39">
        <v>300001</v>
      </c>
      <c r="L37" s="41">
        <f>L35-I36-I37</f>
        <v>1089.3999999999999</v>
      </c>
      <c r="M37" s="36" t="s">
        <v>82</v>
      </c>
      <c r="N37" s="36" t="s">
        <v>84</v>
      </c>
    </row>
    <row r="38" spans="1:14" x14ac:dyDescent="0.35">
      <c r="A38" s="42">
        <v>46111</v>
      </c>
      <c r="B38" s="36"/>
      <c r="C38" s="36"/>
      <c r="D38" s="36"/>
      <c r="E38" s="36" t="s">
        <v>52</v>
      </c>
      <c r="F38" s="36" t="s">
        <v>69</v>
      </c>
      <c r="G38" s="50">
        <v>10</v>
      </c>
      <c r="H38" s="68"/>
      <c r="I38" s="41">
        <f t="shared" si="4"/>
        <v>10</v>
      </c>
      <c r="J38" s="38" t="s">
        <v>64</v>
      </c>
      <c r="K38" s="39">
        <v>300002</v>
      </c>
      <c r="L38" s="41">
        <f>L37-I38</f>
        <v>1079.3999999999999</v>
      </c>
      <c r="M38" s="36" t="s">
        <v>82</v>
      </c>
      <c r="N38" s="36" t="s">
        <v>94</v>
      </c>
    </row>
    <row r="39" spans="1:14" x14ac:dyDescent="0.35">
      <c r="A39" s="42">
        <v>46111</v>
      </c>
      <c r="B39" s="36"/>
      <c r="C39" s="36"/>
      <c r="D39" s="36"/>
      <c r="E39" s="36" t="s">
        <v>52</v>
      </c>
      <c r="F39" s="36" t="s">
        <v>70</v>
      </c>
      <c r="G39" s="45">
        <v>484.93</v>
      </c>
      <c r="H39" s="68"/>
      <c r="I39" s="41">
        <f t="shared" si="4"/>
        <v>484.93</v>
      </c>
      <c r="J39" s="46" t="s">
        <v>71</v>
      </c>
      <c r="K39" s="39">
        <v>300003</v>
      </c>
      <c r="L39" s="41">
        <f>L38-I39</f>
        <v>594.4699999999998</v>
      </c>
      <c r="M39" s="36" t="s">
        <v>82</v>
      </c>
      <c r="N39" s="36" t="s">
        <v>84</v>
      </c>
    </row>
    <row r="40" spans="1:14" x14ac:dyDescent="0.35">
      <c r="A40" s="42">
        <v>46112</v>
      </c>
      <c r="B40" s="36"/>
      <c r="C40" s="36"/>
      <c r="D40" s="36"/>
      <c r="E40" s="36" t="s">
        <v>52</v>
      </c>
      <c r="F40" s="36" t="s">
        <v>72</v>
      </c>
      <c r="G40" s="50">
        <v>103.81</v>
      </c>
      <c r="H40" s="68"/>
      <c r="I40" s="41">
        <f t="shared" si="4"/>
        <v>103.81</v>
      </c>
      <c r="J40" s="46" t="s">
        <v>73</v>
      </c>
      <c r="K40" s="39">
        <v>300004</v>
      </c>
      <c r="L40" s="41">
        <f>L39-I40</f>
        <v>490.6599999999998</v>
      </c>
      <c r="M40" s="36" t="s">
        <v>82</v>
      </c>
      <c r="N40" s="36" t="s">
        <v>84</v>
      </c>
    </row>
    <row r="41" spans="1:14" ht="29" x14ac:dyDescent="0.35">
      <c r="A41" s="36"/>
      <c r="B41" s="36"/>
      <c r="C41" s="36"/>
      <c r="D41" s="36"/>
      <c r="E41" s="36" t="s">
        <v>63</v>
      </c>
      <c r="F41" s="36" t="s">
        <v>58</v>
      </c>
      <c r="G41" s="50">
        <v>7</v>
      </c>
      <c r="H41" s="53"/>
      <c r="I41" s="41">
        <f t="shared" si="4"/>
        <v>7</v>
      </c>
      <c r="J41" s="38" t="s">
        <v>64</v>
      </c>
      <c r="K41" s="39" t="s">
        <v>11</v>
      </c>
      <c r="L41" s="41">
        <f>L40-I41</f>
        <v>483.6599999999998</v>
      </c>
      <c r="M41" s="36" t="s">
        <v>82</v>
      </c>
      <c r="N41" s="40" t="s">
        <v>96</v>
      </c>
    </row>
    <row r="42" spans="1:14" x14ac:dyDescent="0.35">
      <c r="A42" s="36"/>
      <c r="B42" s="36"/>
      <c r="C42" s="36"/>
      <c r="D42" s="36"/>
      <c r="E42" s="36"/>
      <c r="F42" s="36"/>
      <c r="G42" s="37"/>
      <c r="H42" s="36"/>
      <c r="I42" s="36"/>
      <c r="J42" s="38"/>
      <c r="K42" s="39"/>
      <c r="L42" s="41"/>
      <c r="M42" s="36"/>
      <c r="N42" s="36"/>
    </row>
    <row r="43" spans="1:14" ht="15" thickBot="1" x14ac:dyDescent="0.4">
      <c r="A43" s="29"/>
      <c r="B43" s="29"/>
      <c r="C43" s="29"/>
      <c r="D43" s="30">
        <f>SUM(D6:D41)</f>
        <v>4036.3200000000006</v>
      </c>
      <c r="E43" s="29"/>
      <c r="F43" s="29"/>
      <c r="G43" s="31">
        <f>SUM(G5:G41)</f>
        <v>5993.1700000000028</v>
      </c>
      <c r="H43" s="32">
        <f>SUM(H5:H41)</f>
        <v>61.599999999999994</v>
      </c>
      <c r="I43" s="32">
        <f>SUM(I5:I41)</f>
        <v>6054.7700000000013</v>
      </c>
      <c r="J43" s="33"/>
      <c r="K43" s="34" t="s">
        <v>74</v>
      </c>
      <c r="L43" s="35">
        <f>L41</f>
        <v>483.6599999999998</v>
      </c>
    </row>
    <row r="44" spans="1:14" ht="15" thickTop="1" x14ac:dyDescent="0.35">
      <c r="D44" s="5"/>
      <c r="G44" s="2"/>
      <c r="H44" s="5"/>
      <c r="I44" s="5"/>
      <c r="L44" s="5"/>
    </row>
    <row r="45" spans="1:14" x14ac:dyDescent="0.35">
      <c r="D45" s="5"/>
      <c r="F45" s="11" t="s">
        <v>75</v>
      </c>
      <c r="G45" s="6">
        <f>G8+G9+G10+G26+G30+G36+G37+G39</f>
        <v>3316.2599999999998</v>
      </c>
      <c r="H45" s="12"/>
      <c r="L45" s="5"/>
    </row>
    <row r="46" spans="1:14" ht="29" x14ac:dyDescent="0.35">
      <c r="D46" s="5"/>
      <c r="F46" s="27" t="s">
        <v>76</v>
      </c>
      <c r="G46" s="7">
        <f>G11+G13+G20+G24+G25+G29+G35+G38+G40+G41</f>
        <v>1079.9099999999999</v>
      </c>
      <c r="H46" s="13"/>
      <c r="L46" s="5"/>
    </row>
    <row r="47" spans="1:14" x14ac:dyDescent="0.35">
      <c r="D47" s="5"/>
      <c r="F47" s="14" t="s">
        <v>77</v>
      </c>
      <c r="G47" s="15">
        <f>G5+G7+G15+G18+G21+G22+G23+G27+G28+G31</f>
        <v>308.00000000000006</v>
      </c>
      <c r="H47" s="16"/>
      <c r="L47" s="5"/>
    </row>
    <row r="48" spans="1:14" x14ac:dyDescent="0.35">
      <c r="D48" s="5"/>
      <c r="F48" s="17" t="s">
        <v>78</v>
      </c>
      <c r="G48" s="8">
        <f>G12+G14+G16+G19</f>
        <v>1289</v>
      </c>
      <c r="H48" s="18"/>
      <c r="L48" s="5"/>
    </row>
    <row r="49" spans="1:12" x14ac:dyDescent="0.35">
      <c r="D49" s="5"/>
      <c r="F49" s="19" t="s">
        <v>6</v>
      </c>
      <c r="G49" s="20">
        <f>SUM(H5:H32)</f>
        <v>61.599999999999994</v>
      </c>
      <c r="H49" s="4"/>
      <c r="I49" s="5"/>
      <c r="L49" s="5" t="s">
        <v>58</v>
      </c>
    </row>
    <row r="50" spans="1:12" ht="15" thickBot="1" x14ac:dyDescent="0.4">
      <c r="D50" s="5"/>
      <c r="G50" s="9">
        <f>SUM(G45:G49)</f>
        <v>6054.77</v>
      </c>
      <c r="H50" s="5"/>
      <c r="I50" s="5" t="s">
        <v>58</v>
      </c>
      <c r="K50" s="25" t="s">
        <v>58</v>
      </c>
      <c r="L50" s="5" t="s">
        <v>58</v>
      </c>
    </row>
    <row r="51" spans="1:12" ht="15" thickTop="1" x14ac:dyDescent="0.35">
      <c r="D51" s="5"/>
      <c r="G51" s="2"/>
      <c r="L51" s="5"/>
    </row>
    <row r="52" spans="1:12" x14ac:dyDescent="0.35">
      <c r="A52" s="21" t="s">
        <v>79</v>
      </c>
      <c r="B52" s="22"/>
      <c r="C52" s="22"/>
      <c r="D52" s="22"/>
      <c r="E52" s="22"/>
      <c r="F52" s="10" t="s">
        <v>80</v>
      </c>
      <c r="G52" s="2">
        <f>G43+H43</f>
        <v>6054.7700000000032</v>
      </c>
      <c r="L52" s="5"/>
    </row>
  </sheetData>
  <pageMargins left="0.23622047244094491" right="0.23622047244094491" top="0.74803149606299213" bottom="0.74803149606299213" header="0.31496062992125984" footer="0.31496062992125984"/>
  <pageSetup paperSize="9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McGowan, Laura</dc:creator>
  <cp:keywords/>
  <dc:description/>
  <cp:lastModifiedBy>McGowan, Laura</cp:lastModifiedBy>
  <cp:revision/>
  <cp:lastPrinted>2026-05-10T20:26:22Z</cp:lastPrinted>
  <dcterms:created xsi:type="dcterms:W3CDTF">2026-05-01T11:58:53Z</dcterms:created>
  <dcterms:modified xsi:type="dcterms:W3CDTF">2026-05-10T20:27:16Z</dcterms:modified>
  <cp:category/>
  <cp:contentStatus/>
</cp:coreProperties>
</file>